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ana BV\OneDrive\NUNTI\SEZON 2026\"/>
    </mc:Choice>
  </mc:AlternateContent>
  <xr:revisionPtr revIDLastSave="0" documentId="8_{87B087BD-E600-4FCF-8A0D-7C5E908A695E}" xr6:coauthVersionLast="47" xr6:coauthVersionMax="47" xr10:uidLastSave="{00000000-0000-0000-0000-000000000000}"/>
  <bookViews>
    <workbookView xWindow="-108" yWindow="-108" windowWidth="23256" windowHeight="12456" tabRatio="563" xr2:uid="{00000000-000D-0000-FFFF-FFFF00000000}"/>
  </bookViews>
  <sheets>
    <sheet name="Cost170p_F&amp;B " sheetId="19" r:id="rId1"/>
    <sheet name="Cost150p_F&amp;B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0" l="1"/>
  <c r="F11" i="20" s="1"/>
  <c r="C5" i="19"/>
  <c r="F5" i="19" s="1"/>
  <c r="G6" i="20"/>
  <c r="G7" i="20"/>
  <c r="G8" i="20"/>
  <c r="G9" i="20"/>
  <c r="G10" i="20"/>
  <c r="F6" i="20"/>
  <c r="F7" i="20"/>
  <c r="F8" i="20"/>
  <c r="F9" i="20"/>
  <c r="F10" i="20"/>
  <c r="G5" i="20"/>
  <c r="F5" i="20"/>
  <c r="C5" i="20"/>
  <c r="E5" i="20" s="1"/>
  <c r="E10" i="20"/>
  <c r="H10" i="20" s="1"/>
  <c r="E9" i="20"/>
  <c r="E8" i="20"/>
  <c r="E7" i="20"/>
  <c r="E6" i="20"/>
  <c r="C11" i="19"/>
  <c r="F11" i="19" s="1"/>
  <c r="F6" i="19"/>
  <c r="F7" i="19"/>
  <c r="F8" i="19"/>
  <c r="F9" i="19"/>
  <c r="F10" i="19"/>
  <c r="G6" i="19"/>
  <c r="G7" i="19"/>
  <c r="G8" i="19"/>
  <c r="G9" i="19"/>
  <c r="G10" i="19"/>
  <c r="E10" i="19"/>
  <c r="H10" i="19" s="1"/>
  <c r="E9" i="19"/>
  <c r="E8" i="19"/>
  <c r="E7" i="19"/>
  <c r="E6" i="19"/>
  <c r="E11" i="20" l="1"/>
  <c r="F12" i="20"/>
  <c r="F15" i="20" s="1"/>
  <c r="F18" i="20" s="1"/>
  <c r="F20" i="20" s="1"/>
  <c r="C12" i="20"/>
  <c r="C12" i="19"/>
  <c r="E11" i="19"/>
  <c r="G11" i="19" s="1"/>
  <c r="H11" i="19" s="1"/>
  <c r="F12" i="19"/>
  <c r="F15" i="19" s="1"/>
  <c r="F18" i="19" s="1"/>
  <c r="F20" i="19" s="1"/>
  <c r="E5" i="19"/>
  <c r="G5" i="19" s="1"/>
  <c r="H11" i="20" l="1"/>
  <c r="G11" i="20"/>
  <c r="E12" i="20"/>
  <c r="G12" i="20"/>
  <c r="G15" i="20" s="1"/>
  <c r="G18" i="20" s="1"/>
  <c r="G20" i="20" s="1"/>
  <c r="H5" i="20"/>
  <c r="E12" i="19"/>
  <c r="G12" i="19"/>
  <c r="G15" i="19" s="1"/>
  <c r="G18" i="19" s="1"/>
  <c r="G20" i="19" s="1"/>
  <c r="H5" i="19"/>
  <c r="G22" i="20" l="1"/>
  <c r="G25" i="20"/>
  <c r="G25" i="19"/>
  <c r="G22" i="19"/>
</calcChain>
</file>

<file path=xl/sharedStrings.xml><?xml version="1.0" encoding="utf-8"?>
<sst xmlns="http://schemas.openxmlformats.org/spreadsheetml/2006/main" count="40" uniqueCount="24">
  <si>
    <t>Cost Eur/pers, fara TVA</t>
  </si>
  <si>
    <t>TVA</t>
  </si>
  <si>
    <t>Cost Eur/pers, TVA Inc</t>
  </si>
  <si>
    <t>Cost RON 110 p</t>
  </si>
  <si>
    <t>Meniu food</t>
  </si>
  <si>
    <t>Tort</t>
  </si>
  <si>
    <t>Total meniu food &amp; Bar</t>
  </si>
  <si>
    <t>Bar alcoolice * Ver 2</t>
  </si>
  <si>
    <t>Total cost nunta/100p</t>
  </si>
  <si>
    <t>Meniu bar soft drinks + cafea</t>
  </si>
  <si>
    <t>Bar de gogosi</t>
  </si>
  <si>
    <t>Cost per persoana</t>
  </si>
  <si>
    <t>Midnight snack</t>
  </si>
  <si>
    <t>Décor floral bufet, bar, BBQ, cake-bar</t>
  </si>
  <si>
    <t>(tipsul se achita in numerar, cu  1-2 zile inainte de eveniment sau in ziua evenimentului)</t>
  </si>
  <si>
    <t>Diferenta de 80% se achita in termen de 3 zile dupa eveniment</t>
  </si>
  <si>
    <t>Tips Barmani, Ospatari, Bucatari, Personal Vase On si Off Site 10% din valoarea evenimentului</t>
  </si>
  <si>
    <t>Avans 30%</t>
  </si>
  <si>
    <t xml:space="preserve">Cost Eur 170p + TVA </t>
  </si>
  <si>
    <t>Cost Eur 170 p, fara TVA</t>
  </si>
  <si>
    <t>Cost Eur 150 p, fara TVA</t>
  </si>
  <si>
    <t xml:space="preserve">Cost Eur 150p + TVA </t>
  </si>
  <si>
    <t>Bar alcoolice * Ver 2 plus prosecco</t>
  </si>
  <si>
    <t>Meniu food Mediterana, Tomato, Peste, BBQ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</si>
</sst>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 val="singleAccounting"/>
      <sz val="11"/>
      <name val="Calibri"/>
      <family val="2"/>
      <scheme val="minor"/>
    </font>
    <font>
      <u val="singleAccounting"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43" fontId="3" fillId="0" borderId="0" xfId="0" applyNumberFormat="1" applyFont="1"/>
    <xf numFmtId="0" fontId="2" fillId="0" borderId="0" xfId="0" applyFont="1"/>
    <xf numFmtId="0" fontId="5" fillId="0" borderId="0" xfId="0" applyFont="1"/>
    <xf numFmtId="0" fontId="3" fillId="0" borderId="0" xfId="0" applyFont="1"/>
    <xf numFmtId="164" fontId="5" fillId="0" borderId="0" xfId="1" applyNumberFormat="1" applyFo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65" fontId="5" fillId="0" borderId="0" xfId="1" applyNumberFormat="1" applyFont="1"/>
    <xf numFmtId="43" fontId="5" fillId="0" borderId="0" xfId="0" applyNumberFormat="1" applyFont="1"/>
    <xf numFmtId="164" fontId="5" fillId="0" borderId="0" xfId="1" applyNumberFormat="1" applyFont="1" applyFill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9" fontId="5" fillId="0" borderId="0" xfId="0" applyNumberFormat="1" applyFont="1"/>
    <xf numFmtId="43" fontId="3" fillId="0" borderId="2" xfId="1" applyFont="1" applyFill="1" applyBorder="1"/>
    <xf numFmtId="165" fontId="5" fillId="0" borderId="0" xfId="1" applyNumberFormat="1" applyFont="1" applyFill="1"/>
    <xf numFmtId="164" fontId="5" fillId="0" borderId="0" xfId="1" applyNumberFormat="1" applyFont="1" applyFill="1" applyAlignment="1">
      <alignment horizontal="left"/>
    </xf>
    <xf numFmtId="43" fontId="7" fillId="0" borderId="2" xfId="1" applyFont="1" applyFill="1" applyBorder="1"/>
    <xf numFmtId="165" fontId="8" fillId="0" borderId="0" xfId="1" applyNumberFormat="1" applyFont="1" applyFill="1"/>
    <xf numFmtId="9" fontId="3" fillId="0" borderId="0" xfId="0" applyNumberFormat="1" applyFont="1"/>
    <xf numFmtId="165" fontId="3" fillId="0" borderId="0" xfId="1" applyNumberFormat="1" applyFont="1" applyFill="1"/>
    <xf numFmtId="0" fontId="3" fillId="0" borderId="2" xfId="0" applyFont="1" applyBorder="1"/>
    <xf numFmtId="0" fontId="5" fillId="0" borderId="2" xfId="0" applyFont="1" applyBorder="1"/>
    <xf numFmtId="43" fontId="3" fillId="0" borderId="2" xfId="0" applyNumberFormat="1" applyFont="1" applyBorder="1"/>
    <xf numFmtId="165" fontId="9" fillId="0" borderId="0" xfId="1" applyNumberFormat="1" applyFont="1" applyFill="1"/>
    <xf numFmtId="164" fontId="3" fillId="0" borderId="2" xfId="0" applyNumberFormat="1" applyFont="1" applyBorder="1"/>
    <xf numFmtId="43" fontId="3" fillId="0" borderId="3" xfId="0" applyNumberFormat="1" applyFont="1" applyBorder="1"/>
    <xf numFmtId="165" fontId="4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C2D9-43C2-463E-B8D0-0EF683C7F45A}">
  <dimension ref="A2:K28"/>
  <sheetViews>
    <sheetView tabSelected="1" zoomScale="93" workbookViewId="0">
      <selection activeCell="K14" sqref="K14"/>
    </sheetView>
  </sheetViews>
  <sheetFormatPr defaultColWidth="9.109375" defaultRowHeight="14.4" x14ac:dyDescent="0.3"/>
  <cols>
    <col min="1" max="1" width="2" style="4" customWidth="1"/>
    <col min="2" max="2" width="31.21875" style="4" customWidth="1"/>
    <col min="3" max="3" width="9.5546875" style="4" customWidth="1"/>
    <col min="4" max="4" width="9.109375" style="4"/>
    <col min="5" max="5" width="12" style="4" customWidth="1"/>
    <col min="6" max="6" width="13.6640625" style="4" customWidth="1"/>
    <col min="7" max="7" width="14.33203125" style="4" customWidth="1"/>
    <col min="8" max="8" width="14.44140625" style="4" hidden="1" customWidth="1"/>
    <col min="9" max="9" width="9.5546875" style="4" bestFit="1" customWidth="1"/>
    <col min="10" max="10" width="9.5546875" style="4" customWidth="1"/>
    <col min="11" max="16384" width="9.109375" style="4"/>
  </cols>
  <sheetData>
    <row r="2" spans="1:10" ht="15" thickBot="1" x14ac:dyDescent="0.35">
      <c r="D2" s="5"/>
      <c r="E2" s="5"/>
      <c r="F2" s="5"/>
      <c r="G2" s="5"/>
      <c r="H2" s="6"/>
    </row>
    <row r="3" spans="1:10" ht="43.2" x14ac:dyDescent="0.3">
      <c r="A3" s="6"/>
      <c r="B3" s="6"/>
      <c r="C3" s="1" t="s">
        <v>0</v>
      </c>
      <c r="D3" s="7" t="s">
        <v>1</v>
      </c>
      <c r="E3" s="1" t="s">
        <v>2</v>
      </c>
      <c r="F3" s="8" t="s">
        <v>19</v>
      </c>
      <c r="G3" s="1" t="s">
        <v>18</v>
      </c>
      <c r="H3" s="9" t="s">
        <v>3</v>
      </c>
    </row>
    <row r="4" spans="1:10" x14ac:dyDescent="0.3">
      <c r="A4" s="6"/>
      <c r="B4" s="12"/>
      <c r="C4" s="13"/>
      <c r="D4" s="13"/>
      <c r="E4" s="13"/>
      <c r="F4" s="14"/>
      <c r="G4" s="13"/>
    </row>
    <row r="5" spans="1:10" x14ac:dyDescent="0.3">
      <c r="A5" s="5" t="s">
        <v>23</v>
      </c>
      <c r="B5" s="5"/>
      <c r="C5" s="4">
        <f>(75-8)+13</f>
        <v>80</v>
      </c>
      <c r="D5" s="15">
        <v>0.11</v>
      </c>
      <c r="E5" s="17">
        <f>C5*1.11</f>
        <v>88.800000000000011</v>
      </c>
      <c r="F5" s="16">
        <f>C5*170</f>
        <v>13600</v>
      </c>
      <c r="G5" s="17">
        <f>E5*170</f>
        <v>15096.000000000002</v>
      </c>
      <c r="H5" s="11">
        <f>G5*4.521</f>
        <v>68249.016000000003</v>
      </c>
      <c r="I5" s="11"/>
    </row>
    <row r="6" spans="1:10" x14ac:dyDescent="0.3">
      <c r="A6" s="5"/>
      <c r="B6" s="5" t="s">
        <v>10</v>
      </c>
      <c r="C6" s="4">
        <v>0</v>
      </c>
      <c r="D6" s="15">
        <v>0.21</v>
      </c>
      <c r="E6" s="17">
        <f>C6*1.21</f>
        <v>0</v>
      </c>
      <c r="F6" s="16">
        <f t="shared" ref="F6:F11" si="0">C6*170</f>
        <v>0</v>
      </c>
      <c r="G6" s="17">
        <f t="shared" ref="G6:G11" si="1">E6*170</f>
        <v>0</v>
      </c>
      <c r="H6" s="11"/>
      <c r="I6" s="11"/>
    </row>
    <row r="7" spans="1:10" x14ac:dyDescent="0.3">
      <c r="A7" s="5"/>
      <c r="B7" s="5" t="s">
        <v>5</v>
      </c>
      <c r="C7" s="4">
        <v>6</v>
      </c>
      <c r="D7" s="15">
        <v>0.21</v>
      </c>
      <c r="E7" s="17">
        <f t="shared" ref="E7:E11" si="2">C7*1.21</f>
        <v>7.26</v>
      </c>
      <c r="F7" s="16">
        <f t="shared" si="0"/>
        <v>1020</v>
      </c>
      <c r="G7" s="17">
        <f t="shared" si="1"/>
        <v>1234.2</v>
      </c>
      <c r="H7" s="11"/>
      <c r="I7" s="11"/>
    </row>
    <row r="8" spans="1:10" x14ac:dyDescent="0.3">
      <c r="A8" s="5"/>
      <c r="B8" s="5" t="s">
        <v>12</v>
      </c>
      <c r="C8" s="4">
        <v>0</v>
      </c>
      <c r="D8" s="15">
        <v>0.21</v>
      </c>
      <c r="E8" s="17">
        <f t="shared" si="2"/>
        <v>0</v>
      </c>
      <c r="F8" s="16">
        <f t="shared" si="0"/>
        <v>0</v>
      </c>
      <c r="G8" s="17">
        <f t="shared" si="1"/>
        <v>0</v>
      </c>
      <c r="H8" s="11"/>
      <c r="I8" s="11"/>
    </row>
    <row r="9" spans="1:10" x14ac:dyDescent="0.3">
      <c r="A9" s="5"/>
      <c r="B9" s="5" t="s">
        <v>13</v>
      </c>
      <c r="C9" s="4">
        <v>0</v>
      </c>
      <c r="D9" s="15">
        <v>0.21</v>
      </c>
      <c r="E9" s="17">
        <f t="shared" si="2"/>
        <v>0</v>
      </c>
      <c r="F9" s="16">
        <f t="shared" si="0"/>
        <v>0</v>
      </c>
      <c r="G9" s="17">
        <f t="shared" si="1"/>
        <v>0</v>
      </c>
      <c r="H9" s="11"/>
      <c r="I9" s="11"/>
    </row>
    <row r="10" spans="1:10" x14ac:dyDescent="0.3">
      <c r="B10" s="18" t="s">
        <v>9</v>
      </c>
      <c r="C10" s="4">
        <v>12</v>
      </c>
      <c r="D10" s="15">
        <v>0.21</v>
      </c>
      <c r="E10" s="17">
        <f t="shared" si="2"/>
        <v>14.52</v>
      </c>
      <c r="F10" s="16">
        <f t="shared" si="0"/>
        <v>2040</v>
      </c>
      <c r="G10" s="17">
        <f t="shared" si="1"/>
        <v>2468.4</v>
      </c>
      <c r="H10" s="11">
        <f t="shared" ref="H10:H11" si="3">G10*4.521</f>
        <v>11159.636399999999</v>
      </c>
    </row>
    <row r="11" spans="1:10" ht="16.2" x14ac:dyDescent="0.45">
      <c r="B11" s="18" t="s">
        <v>22</v>
      </c>
      <c r="C11" s="3">
        <f>19+2</f>
        <v>21</v>
      </c>
      <c r="D11" s="15">
        <v>0.21</v>
      </c>
      <c r="E11" s="20">
        <f t="shared" si="2"/>
        <v>25.41</v>
      </c>
      <c r="F11" s="19">
        <f t="shared" si="0"/>
        <v>3570</v>
      </c>
      <c r="G11" s="20">
        <f t="shared" si="1"/>
        <v>4319.7</v>
      </c>
      <c r="H11" s="11">
        <f t="shared" si="3"/>
        <v>19529.363699999998</v>
      </c>
    </row>
    <row r="12" spans="1:10" x14ac:dyDescent="0.3">
      <c r="B12" s="18"/>
      <c r="C12" s="5">
        <f>SUM(C5:C11)</f>
        <v>119</v>
      </c>
      <c r="D12" s="21"/>
      <c r="E12" s="22">
        <f>SUM(E5:E11)</f>
        <v>135.99</v>
      </c>
      <c r="F12" s="16">
        <f>SUM(F5:F11)</f>
        <v>20230</v>
      </c>
      <c r="G12" s="22">
        <f>SUM(G5:G11)</f>
        <v>23118.300000000003</v>
      </c>
      <c r="H12" s="11"/>
      <c r="I12" s="11"/>
    </row>
    <row r="13" spans="1:10" x14ac:dyDescent="0.3">
      <c r="A13" s="6"/>
      <c r="B13" s="12"/>
      <c r="F13" s="23"/>
      <c r="G13" s="17"/>
    </row>
    <row r="14" spans="1:10" x14ac:dyDescent="0.3">
      <c r="F14" s="24"/>
      <c r="G14" s="17"/>
    </row>
    <row r="15" spans="1:10" x14ac:dyDescent="0.3">
      <c r="C15" s="4" t="s">
        <v>6</v>
      </c>
      <c r="F15" s="25">
        <f>F12</f>
        <v>20230</v>
      </c>
      <c r="G15" s="26">
        <f>G12</f>
        <v>23118.300000000003</v>
      </c>
      <c r="J15" s="11"/>
    </row>
    <row r="16" spans="1:10" ht="13.2" customHeight="1" x14ac:dyDescent="0.3">
      <c r="F16" s="27"/>
      <c r="G16" s="17"/>
    </row>
    <row r="17" spans="2:11" x14ac:dyDescent="0.3">
      <c r="D17" s="5"/>
      <c r="E17" s="5"/>
      <c r="F17" s="23"/>
      <c r="G17" s="22"/>
      <c r="H17" s="5"/>
      <c r="I17" s="5"/>
      <c r="K17" s="11"/>
    </row>
    <row r="18" spans="2:11" ht="15" thickBot="1" x14ac:dyDescent="0.35">
      <c r="C18" s="5" t="s">
        <v>8</v>
      </c>
      <c r="D18" s="5"/>
      <c r="E18" s="5"/>
      <c r="F18" s="28">
        <f>F15</f>
        <v>20230</v>
      </c>
      <c r="G18" s="29">
        <f>G15</f>
        <v>23118.300000000003</v>
      </c>
      <c r="H18" s="5"/>
      <c r="I18" s="2"/>
    </row>
    <row r="19" spans="2:11" x14ac:dyDescent="0.3">
      <c r="C19" s="5"/>
      <c r="D19" s="5"/>
      <c r="E19" s="5"/>
      <c r="F19" s="2"/>
      <c r="G19" s="29"/>
      <c r="H19" s="5"/>
      <c r="I19" s="2"/>
    </row>
    <row r="20" spans="2:11" x14ac:dyDescent="0.3">
      <c r="C20" s="5" t="s">
        <v>11</v>
      </c>
      <c r="D20" s="5"/>
      <c r="E20" s="5"/>
      <c r="F20" s="2">
        <f>F18/170</f>
        <v>119</v>
      </c>
      <c r="G20" s="29">
        <f>G18/170</f>
        <v>135.99</v>
      </c>
      <c r="H20" s="5"/>
      <c r="I20" s="2"/>
    </row>
    <row r="21" spans="2:11" x14ac:dyDescent="0.3">
      <c r="F21" s="11"/>
      <c r="G21" s="17"/>
    </row>
    <row r="22" spans="2:11" x14ac:dyDescent="0.3">
      <c r="C22" s="4" t="s">
        <v>17</v>
      </c>
      <c r="F22" s="11"/>
      <c r="G22" s="22">
        <f>G18*0.3</f>
        <v>6935.4900000000007</v>
      </c>
    </row>
    <row r="23" spans="2:11" x14ac:dyDescent="0.3">
      <c r="C23" s="4" t="s">
        <v>15</v>
      </c>
    </row>
    <row r="24" spans="2:11" x14ac:dyDescent="0.3">
      <c r="G24" s="11"/>
    </row>
    <row r="25" spans="2:11" x14ac:dyDescent="0.3">
      <c r="B25" s="4" t="s">
        <v>16</v>
      </c>
      <c r="G25" s="10">
        <f>G18*0.1</f>
        <v>2311.8300000000004</v>
      </c>
      <c r="I25" s="11"/>
    </row>
    <row r="26" spans="2:11" x14ac:dyDescent="0.3">
      <c r="B26" s="4" t="s">
        <v>14</v>
      </c>
    </row>
    <row r="28" spans="2:11" x14ac:dyDescent="0.3">
      <c r="G28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67D9-CE8C-4E08-8DDE-67A343020F38}">
  <dimension ref="A2:K28"/>
  <sheetViews>
    <sheetView zoomScale="93" workbookViewId="0">
      <selection activeCell="B15" sqref="B15"/>
    </sheetView>
  </sheetViews>
  <sheetFormatPr defaultColWidth="9.109375" defaultRowHeight="14.4" x14ac:dyDescent="0.3"/>
  <cols>
    <col min="1" max="1" width="2" style="4" customWidth="1"/>
    <col min="2" max="2" width="31.21875" style="4" customWidth="1"/>
    <col min="3" max="3" width="9.5546875" style="4" customWidth="1"/>
    <col min="4" max="4" width="9.109375" style="4"/>
    <col min="5" max="5" width="12" style="4" customWidth="1"/>
    <col min="6" max="6" width="13.6640625" style="4" customWidth="1"/>
    <col min="7" max="7" width="14.33203125" style="4" customWidth="1"/>
    <col min="8" max="8" width="14.44140625" style="4" hidden="1" customWidth="1"/>
    <col min="9" max="9" width="9.5546875" style="4" bestFit="1" customWidth="1"/>
    <col min="10" max="10" width="9.5546875" style="4" customWidth="1"/>
    <col min="11" max="16384" width="9.109375" style="4"/>
  </cols>
  <sheetData>
    <row r="2" spans="1:10" ht="15" thickBot="1" x14ac:dyDescent="0.35">
      <c r="D2" s="5"/>
      <c r="E2" s="5"/>
      <c r="F2" s="5"/>
      <c r="G2" s="5"/>
      <c r="H2" s="6"/>
    </row>
    <row r="3" spans="1:10" ht="43.2" x14ac:dyDescent="0.3">
      <c r="A3" s="6"/>
      <c r="B3" s="6"/>
      <c r="C3" s="1" t="s">
        <v>0</v>
      </c>
      <c r="D3" s="7" t="s">
        <v>1</v>
      </c>
      <c r="E3" s="1" t="s">
        <v>2</v>
      </c>
      <c r="F3" s="8" t="s">
        <v>20</v>
      </c>
      <c r="G3" s="1" t="s">
        <v>21</v>
      </c>
      <c r="H3" s="9" t="s">
        <v>3</v>
      </c>
    </row>
    <row r="4" spans="1:10" x14ac:dyDescent="0.3">
      <c r="A4" s="6"/>
      <c r="B4" s="12"/>
      <c r="C4" s="13"/>
      <c r="D4" s="13"/>
      <c r="E4" s="13"/>
      <c r="F4" s="14"/>
      <c r="G4" s="13"/>
    </row>
    <row r="5" spans="1:10" x14ac:dyDescent="0.3">
      <c r="A5" s="5" t="s">
        <v>4</v>
      </c>
      <c r="B5" s="5"/>
      <c r="C5" s="4">
        <f>(75-8)+13</f>
        <v>80</v>
      </c>
      <c r="D5" s="15">
        <v>0.11</v>
      </c>
      <c r="E5" s="17">
        <f>C5*1.11</f>
        <v>88.800000000000011</v>
      </c>
      <c r="F5" s="16">
        <f>C5*150</f>
        <v>12000</v>
      </c>
      <c r="G5" s="17">
        <f>E5*150</f>
        <v>13320.000000000002</v>
      </c>
      <c r="H5" s="11">
        <f>G5*4.521</f>
        <v>60219.720000000008</v>
      </c>
      <c r="I5" s="11"/>
    </row>
    <row r="6" spans="1:10" x14ac:dyDescent="0.3">
      <c r="A6" s="5"/>
      <c r="B6" s="5" t="s">
        <v>10</v>
      </c>
      <c r="C6" s="4">
        <v>0</v>
      </c>
      <c r="D6" s="15">
        <v>0.21</v>
      </c>
      <c r="E6" s="17">
        <f>C6*1.21</f>
        <v>0</v>
      </c>
      <c r="F6" s="16">
        <f t="shared" ref="F6:F11" si="0">C6*150</f>
        <v>0</v>
      </c>
      <c r="G6" s="17">
        <f t="shared" ref="G6:G11" si="1">E6*150</f>
        <v>0</v>
      </c>
      <c r="H6" s="11"/>
      <c r="I6" s="11"/>
    </row>
    <row r="7" spans="1:10" x14ac:dyDescent="0.3">
      <c r="A7" s="5"/>
      <c r="B7" s="5" t="s">
        <v>5</v>
      </c>
      <c r="C7" s="4">
        <v>6</v>
      </c>
      <c r="D7" s="15">
        <v>0.21</v>
      </c>
      <c r="E7" s="17">
        <f t="shared" ref="E7:E11" si="2">C7*1.21</f>
        <v>7.26</v>
      </c>
      <c r="F7" s="16">
        <f t="shared" si="0"/>
        <v>900</v>
      </c>
      <c r="G7" s="17">
        <f t="shared" si="1"/>
        <v>1089</v>
      </c>
      <c r="H7" s="11"/>
      <c r="I7" s="11"/>
    </row>
    <row r="8" spans="1:10" x14ac:dyDescent="0.3">
      <c r="A8" s="5"/>
      <c r="B8" s="5" t="s">
        <v>12</v>
      </c>
      <c r="C8" s="4">
        <v>0</v>
      </c>
      <c r="D8" s="15">
        <v>0.21</v>
      </c>
      <c r="E8" s="17">
        <f t="shared" si="2"/>
        <v>0</v>
      </c>
      <c r="F8" s="16">
        <f t="shared" si="0"/>
        <v>0</v>
      </c>
      <c r="G8" s="17">
        <f t="shared" si="1"/>
        <v>0</v>
      </c>
      <c r="H8" s="11"/>
      <c r="I8" s="11"/>
    </row>
    <row r="9" spans="1:10" x14ac:dyDescent="0.3">
      <c r="A9" s="5"/>
      <c r="B9" s="5" t="s">
        <v>13</v>
      </c>
      <c r="C9" s="4">
        <v>0</v>
      </c>
      <c r="D9" s="15">
        <v>0.21</v>
      </c>
      <c r="E9" s="17">
        <f t="shared" si="2"/>
        <v>0</v>
      </c>
      <c r="F9" s="16">
        <f t="shared" si="0"/>
        <v>0</v>
      </c>
      <c r="G9" s="17">
        <f t="shared" si="1"/>
        <v>0</v>
      </c>
      <c r="H9" s="11"/>
      <c r="I9" s="11"/>
    </row>
    <row r="10" spans="1:10" x14ac:dyDescent="0.3">
      <c r="B10" s="18" t="s">
        <v>9</v>
      </c>
      <c r="C10" s="4">
        <v>12</v>
      </c>
      <c r="D10" s="15">
        <v>0.21</v>
      </c>
      <c r="E10" s="17">
        <f t="shared" si="2"/>
        <v>14.52</v>
      </c>
      <c r="F10" s="16">
        <f t="shared" si="0"/>
        <v>1800</v>
      </c>
      <c r="G10" s="17">
        <f t="shared" si="1"/>
        <v>2178</v>
      </c>
      <c r="H10" s="11">
        <f t="shared" ref="H10:H11" si="3">G10*4.521</f>
        <v>9846.7379999999994</v>
      </c>
    </row>
    <row r="11" spans="1:10" ht="16.2" x14ac:dyDescent="0.45">
      <c r="B11" s="18" t="s">
        <v>7</v>
      </c>
      <c r="C11" s="3">
        <f>19+2</f>
        <v>21</v>
      </c>
      <c r="D11" s="15">
        <v>0.21</v>
      </c>
      <c r="E11" s="20">
        <f t="shared" si="2"/>
        <v>25.41</v>
      </c>
      <c r="F11" s="19">
        <f t="shared" si="0"/>
        <v>3150</v>
      </c>
      <c r="G11" s="20">
        <f t="shared" si="1"/>
        <v>3811.5</v>
      </c>
      <c r="H11" s="11">
        <f t="shared" si="3"/>
        <v>17231.791499999999</v>
      </c>
    </row>
    <row r="12" spans="1:10" x14ac:dyDescent="0.3">
      <c r="B12" s="18"/>
      <c r="C12" s="5">
        <f>SUM(C5:C11)</f>
        <v>119</v>
      </c>
      <c r="D12" s="21"/>
      <c r="E12" s="22">
        <f>SUM(E5:E11)</f>
        <v>135.99</v>
      </c>
      <c r="F12" s="16">
        <f>SUM(F5:F11)</f>
        <v>17850</v>
      </c>
      <c r="G12" s="22">
        <f>SUM(G5:G11)</f>
        <v>20398.5</v>
      </c>
      <c r="H12" s="11"/>
      <c r="I12" s="11"/>
    </row>
    <row r="13" spans="1:10" x14ac:dyDescent="0.3">
      <c r="A13" s="6"/>
      <c r="B13" s="12"/>
      <c r="F13" s="23"/>
      <c r="G13" s="17"/>
    </row>
    <row r="14" spans="1:10" x14ac:dyDescent="0.3">
      <c r="F14" s="24"/>
      <c r="G14" s="17"/>
    </row>
    <row r="15" spans="1:10" x14ac:dyDescent="0.3">
      <c r="C15" s="4" t="s">
        <v>6</v>
      </c>
      <c r="F15" s="25">
        <f>F12</f>
        <v>17850</v>
      </c>
      <c r="G15" s="26">
        <f>G12</f>
        <v>20398.5</v>
      </c>
      <c r="J15" s="11"/>
    </row>
    <row r="16" spans="1:10" ht="13.2" customHeight="1" x14ac:dyDescent="0.3">
      <c r="F16" s="27"/>
      <c r="G16" s="17"/>
    </row>
    <row r="17" spans="2:11" x14ac:dyDescent="0.3">
      <c r="D17" s="5"/>
      <c r="E17" s="5"/>
      <c r="F17" s="23"/>
      <c r="G17" s="22"/>
      <c r="H17" s="5"/>
      <c r="I17" s="5"/>
      <c r="K17" s="11"/>
    </row>
    <row r="18" spans="2:11" ht="15" thickBot="1" x14ac:dyDescent="0.35">
      <c r="C18" s="5" t="s">
        <v>8</v>
      </c>
      <c r="D18" s="5"/>
      <c r="E18" s="5"/>
      <c r="F18" s="28">
        <f>F15</f>
        <v>17850</v>
      </c>
      <c r="G18" s="29">
        <f>G15</f>
        <v>20398.5</v>
      </c>
      <c r="H18" s="5"/>
      <c r="I18" s="2"/>
    </row>
    <row r="19" spans="2:11" x14ac:dyDescent="0.3">
      <c r="C19" s="5"/>
      <c r="D19" s="5"/>
      <c r="E19" s="5"/>
      <c r="F19" s="2"/>
      <c r="G19" s="29"/>
      <c r="H19" s="5"/>
      <c r="I19" s="2"/>
    </row>
    <row r="20" spans="2:11" x14ac:dyDescent="0.3">
      <c r="C20" s="5" t="s">
        <v>11</v>
      </c>
      <c r="D20" s="5"/>
      <c r="E20" s="5"/>
      <c r="F20" s="2">
        <f>F18/150</f>
        <v>119</v>
      </c>
      <c r="G20" s="29">
        <f>G18/150</f>
        <v>135.99</v>
      </c>
      <c r="H20" s="5"/>
      <c r="I20" s="2"/>
    </row>
    <row r="21" spans="2:11" x14ac:dyDescent="0.3">
      <c r="F21" s="11"/>
      <c r="G21" s="17"/>
    </row>
    <row r="22" spans="2:11" x14ac:dyDescent="0.3">
      <c r="C22" s="4" t="s">
        <v>17</v>
      </c>
      <c r="F22" s="11"/>
      <c r="G22" s="22">
        <f>G18*0.3</f>
        <v>6119.55</v>
      </c>
    </row>
    <row r="23" spans="2:11" x14ac:dyDescent="0.3">
      <c r="C23" s="4" t="s">
        <v>15</v>
      </c>
    </row>
    <row r="24" spans="2:11" x14ac:dyDescent="0.3">
      <c r="G24" s="11"/>
    </row>
    <row r="25" spans="2:11" x14ac:dyDescent="0.3">
      <c r="B25" s="4" t="s">
        <v>16</v>
      </c>
      <c r="G25" s="10">
        <f>G18*0.1</f>
        <v>2039.8500000000001</v>
      </c>
      <c r="I25" s="11"/>
    </row>
    <row r="26" spans="2:11" x14ac:dyDescent="0.3">
      <c r="B26" s="4" t="s">
        <v>14</v>
      </c>
    </row>
    <row r="28" spans="2:11" x14ac:dyDescent="0.3">
      <c r="G2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Cost170p_F&amp;B </vt:lpstr>
      <vt:lpstr>Cost150p_F&amp;B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Ioana Tudosiei</cp:lastModifiedBy>
  <cp:revision/>
  <cp:lastPrinted>2023-01-10T09:02:52Z</cp:lastPrinted>
  <dcterms:created xsi:type="dcterms:W3CDTF">2016-07-01T06:22:51Z</dcterms:created>
  <dcterms:modified xsi:type="dcterms:W3CDTF">2026-01-31T15:17:58Z</dcterms:modified>
  <cp:category/>
  <cp:contentStatus/>
</cp:coreProperties>
</file>